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Andreeva\Desktop\"/>
    </mc:Choice>
  </mc:AlternateContent>
  <bookViews>
    <workbookView xWindow="0" yWindow="0" windowWidth="28895" windowHeight="12512"/>
  </bookViews>
  <sheets>
    <sheet name="Януари и февруари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9" i="1" l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<sst xmlns="http://schemas.openxmlformats.org/spreadsheetml/2006/main" count="47" uniqueCount="36">
  <si>
    <t>ПРЕДПРИЕТИ АДМИНИСТРАТИВНО НАКАЗАТЕЛНИ МЕРКИ ОТ РИОСВ ПРЕЗ МЕСЕЦ ЯНУАРИ И ФЕВРУАРИ 2024 Г.</t>
  </si>
  <si>
    <t>РИОСВ</t>
  </si>
  <si>
    <t xml:space="preserve"> проверени обекти</t>
  </si>
  <si>
    <t xml:space="preserve"> извършени проверки</t>
  </si>
  <si>
    <t>дадени предписания с КП</t>
  </si>
  <si>
    <t>съставени актове</t>
  </si>
  <si>
    <t>актове за неизпълнение на дадени предписания</t>
  </si>
  <si>
    <t>отменени актове с резолюция</t>
  </si>
  <si>
    <t>издадени наказателни постановления</t>
  </si>
  <si>
    <t xml:space="preserve">събрани суми от имуществени санкции и глоби </t>
  </si>
  <si>
    <t>Сключени споразумения между наказващия орган и нарушителя</t>
  </si>
  <si>
    <t>Събрани суми от сключени споразумения</t>
  </si>
  <si>
    <t>наложени санкции с НП по чл. 69 от ЗООС</t>
  </si>
  <si>
    <t>събрани суми от еднократни и текущи санкции (чл. 69 от ЗООС)</t>
  </si>
  <si>
    <t>ПАМ</t>
  </si>
  <si>
    <t>брой</t>
  </si>
  <si>
    <t xml:space="preserve">брой </t>
  </si>
  <si>
    <t>общ брой</t>
  </si>
  <si>
    <t>сума</t>
  </si>
  <si>
    <t>лв.</t>
  </si>
  <si>
    <t>Благоевград</t>
  </si>
  <si>
    <t>Бургас</t>
  </si>
  <si>
    <t>Варна</t>
  </si>
  <si>
    <t>Велико Търново</t>
  </si>
  <si>
    <t>Враца</t>
  </si>
  <si>
    <t>Монтана</t>
  </si>
  <si>
    <t>Пазарджик</t>
  </si>
  <si>
    <t>Плевен</t>
  </si>
  <si>
    <t>Пловдив</t>
  </si>
  <si>
    <t>Русе</t>
  </si>
  <si>
    <t>Смолян</t>
  </si>
  <si>
    <t>София</t>
  </si>
  <si>
    <t>Стара Загора</t>
  </si>
  <si>
    <t>Хасково</t>
  </si>
  <si>
    <t>Шумен</t>
  </si>
  <si>
    <t>ОБЩО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</si>
</sst>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D9D9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top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/>
    </xf>
    <xf numFmtId="0" fontId="7" fillId="0" borderId="8" xfId="0" applyNumberFormat="1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right" vertical="center"/>
    </xf>
    <xf numFmtId="4" fontId="3" fillId="0" borderId="5" xfId="0" applyNumberFormat="1" applyFont="1" applyBorder="1" applyAlignment="1">
      <alignment horizontal="right" vertical="center"/>
    </xf>
    <xf numFmtId="4" fontId="3" fillId="0" borderId="4" xfId="0" applyNumberFormat="1" applyFont="1" applyBorder="1" applyAlignment="1">
      <alignment horizontal="right" vertical="center"/>
    </xf>
    <xf numFmtId="4" fontId="3" fillId="0" borderId="5" xfId="0" applyNumberFormat="1" applyFont="1" applyBorder="1" applyAlignment="1">
      <alignment horizontal="right" vertical="center" wrapText="1"/>
    </xf>
    <xf numFmtId="4" fontId="3" fillId="0" borderId="4" xfId="0" applyNumberFormat="1" applyFont="1" applyFill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left" vertical="top" wrapText="1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 vertical="center"/>
    </xf>
    <xf numFmtId="4" fontId="3" fillId="0" borderId="12" xfId="0" applyNumberFormat="1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right" vertical="center"/>
    </xf>
    <xf numFmtId="4" fontId="3" fillId="0" borderId="10" xfId="0" applyNumberFormat="1" applyFont="1" applyBorder="1" applyAlignment="1">
      <alignment horizontal="right" vertical="center"/>
    </xf>
    <xf numFmtId="0" fontId="3" fillId="0" borderId="12" xfId="0" applyNumberFormat="1" applyFont="1" applyBorder="1" applyAlignment="1">
      <alignment horizontal="center" vertical="center"/>
    </xf>
    <xf numFmtId="0" fontId="7" fillId="0" borderId="11" xfId="0" applyNumberFormat="1" applyFont="1" applyBorder="1" applyAlignment="1">
      <alignment horizontal="center" vertical="center"/>
    </xf>
    <xf numFmtId="0" fontId="3" fillId="6" borderId="11" xfId="0" applyNumberFormat="1" applyFont="1" applyFill="1" applyBorder="1" applyAlignment="1">
      <alignment horizontal="center" vertical="center"/>
    </xf>
    <xf numFmtId="4" fontId="3" fillId="6" borderId="12" xfId="0" applyNumberFormat="1" applyFont="1" applyFill="1" applyBorder="1" applyAlignment="1">
      <alignment horizontal="right" vertical="center"/>
    </xf>
    <xf numFmtId="4" fontId="3" fillId="6" borderId="0" xfId="0" applyNumberFormat="1" applyFont="1" applyFill="1" applyBorder="1" applyAlignment="1">
      <alignment horizontal="right" vertical="center"/>
    </xf>
    <xf numFmtId="4" fontId="3" fillId="6" borderId="10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/>
    </xf>
    <xf numFmtId="4" fontId="3" fillId="0" borderId="12" xfId="0" applyNumberFormat="1" applyFont="1" applyFill="1" applyBorder="1" applyAlignment="1">
      <alignment horizontal="right" vertical="center"/>
    </xf>
    <xf numFmtId="4" fontId="3" fillId="0" borderId="0" xfId="0" applyNumberFormat="1" applyFont="1" applyFill="1" applyBorder="1" applyAlignment="1">
      <alignment horizontal="right" vertical="center"/>
    </xf>
    <xf numFmtId="4" fontId="3" fillId="0" borderId="10" xfId="0" applyNumberFormat="1" applyFont="1" applyFill="1" applyBorder="1" applyAlignment="1">
      <alignment horizontal="right" vertical="center"/>
    </xf>
    <xf numFmtId="0" fontId="3" fillId="0" borderId="12" xfId="0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center" vertical="center" wrapText="1"/>
    </xf>
    <xf numFmtId="0" fontId="3" fillId="6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7" fillId="6" borderId="1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4" fontId="3" fillId="0" borderId="12" xfId="0" applyNumberFormat="1" applyFont="1" applyBorder="1" applyAlignment="1">
      <alignment horizontal="right" vertical="center" wrapText="1"/>
    </xf>
    <xf numFmtId="0" fontId="7" fillId="0" borderId="11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top" wrapText="1"/>
    </xf>
    <xf numFmtId="0" fontId="3" fillId="7" borderId="13" xfId="0" applyNumberFormat="1" applyFont="1" applyFill="1" applyBorder="1" applyAlignment="1">
      <alignment horizontal="center" vertical="center"/>
    </xf>
    <xf numFmtId="4" fontId="3" fillId="7" borderId="14" xfId="0" applyNumberFormat="1" applyFont="1" applyFill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0" fontId="3" fillId="0" borderId="13" xfId="0" applyNumberFormat="1" applyFont="1" applyBorder="1" applyAlignment="1">
      <alignment horizontal="center" vertical="center"/>
    </xf>
    <xf numFmtId="4" fontId="3" fillId="0" borderId="15" xfId="0" applyNumberFormat="1" applyFont="1" applyBorder="1" applyAlignment="1">
      <alignment horizontal="right" vertical="center"/>
    </xf>
    <xf numFmtId="4" fontId="3" fillId="0" borderId="7" xfId="0" applyNumberFormat="1" applyFont="1" applyBorder="1" applyAlignment="1">
      <alignment horizontal="right" vertical="center"/>
    </xf>
    <xf numFmtId="0" fontId="3" fillId="0" borderId="15" xfId="0" applyNumberFormat="1" applyFont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top" wrapText="1"/>
    </xf>
    <xf numFmtId="3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" fontId="3" fillId="0" borderId="6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</cellXfs>
  <cellStyles count="2">
    <cellStyle name="Normal" xfId="0" builtinId="0"/>
    <cellStyle name="Normal 4" xfId="1"/>
  </cellStyles>
  <dxfs count="34"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indent="0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indent="0" justifyLastLine="0" shrinkToFit="0" readingOrder="0"/>
      <border diagonalUp="0" diagonalDown="0">
        <left style="medium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thin">
          <color indexed="64"/>
        </bottom>
      </border>
    </dxf>
  </dxfs>
  <tableStyles count="0" defaultTableStyle="TableStyleMedium2" defaultPivotStyle="PivotStyleLight16"/>
  <colors>
    <mruColors>
      <color rgb="FFD9D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POLICY\KKD\2024\&#1052;&#1077;&#1089;&#1077;&#1095;&#1085;&#1080;%20&#1086;&#1090;&#1095;&#1077;&#1090;&#1080;\02_&#1071;&#1085;&#1091;&#1072;&#1088;&#1080;%20-%20&#1092;&#1077;&#1074;&#1088;&#1091;&#1072;&#1088;&#1080;\&#1071;&#1085;&#1091;&#1072;&#1088;&#1080;%20&#1080;%20&#1092;&#1077;&#1074;&#1088;&#1091;&#1072;&#1088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уари"/>
      <sheetName val="Февруари"/>
      <sheetName val="Общо"/>
    </sheetNames>
    <sheetDataSet>
      <sheetData sheetId="0"/>
      <sheetData sheetId="1"/>
      <sheetData sheetId="2"/>
    </sheetDataSet>
  </externalBook>
</externalLink>
</file>

<file path=xl/tables/table1.xml><?xml version="1.0" encoding="utf-8"?>
<table xmlns="http://schemas.openxmlformats.org/spreadsheetml/2006/main" id="2" name="Table25" displayName="Table25" ref="A4:Q19" headerRowCount="0" totalsRowShown="0">
  <tableColumns count="17">
    <tableColumn id="1" name="Column1" headerRowDxfId="33" dataDxfId="32"/>
    <tableColumn id="2" name="Column2" headerRowDxfId="31" dataDxfId="30">
      <calculatedColumnFormula>SUM([1]!Table254[[#This Row],[Column2]]+[1]!Table255[[#This Row],[Column2]])</calculatedColumnFormula>
    </tableColumn>
    <tableColumn id="3" name="Column3" headerRowDxfId="29" dataDxfId="28">
      <calculatedColumnFormula>SUM([1]!Table254[[#This Row],[Column3]]+[1]!Table255[[#This Row],[Column3]])</calculatedColumnFormula>
    </tableColumn>
    <tableColumn id="15" name="Column14" headerRowDxfId="27" dataDxfId="26">
      <calculatedColumnFormula>+SUM([1]!Table254[[#This Row],[Column14]]+[1]!Table255[[#This Row],[Column14]])</calculatedColumnFormula>
    </tableColumn>
    <tableColumn id="4" name="Column4" headerRowDxfId="25" dataDxfId="24">
      <calculatedColumnFormula>SUM([1]!Table254[[#This Row],[Column4]]+[1]!Table255[[#This Row],[Column4]])</calculatedColumnFormula>
    </tableColumn>
    <tableColumn id="5" name="Column5" headerRowDxfId="23" dataDxfId="22">
      <calculatedColumnFormula>SUM([1]!Table254[[#This Row],[Column5]]+[1]!Table255[[#This Row],[Column5]])</calculatedColumnFormula>
    </tableColumn>
    <tableColumn id="6" name="Column6" headerRowDxfId="21" dataDxfId="20">
      <calculatedColumnFormula>SUM([1]!Table254[[#This Row],[Column6]]+[1]!Table255[[#This Row],[Column6]])</calculatedColumnFormula>
    </tableColumn>
    <tableColumn id="7" name="Column7" headerRowDxfId="19" dataDxfId="18">
      <calculatedColumnFormula>SUM([1]!Table254[[#This Row],[Column7]]+[1]!Table255[[#This Row],[Column7]])</calculatedColumnFormula>
    </tableColumn>
    <tableColumn id="8" name="Column8" headerRowDxfId="17" dataDxfId="16">
      <calculatedColumnFormula>SUM([1]!Table254[[#This Row],[Column8]]+[1]!Table255[[#This Row],[Column8]])</calculatedColumnFormula>
    </tableColumn>
    <tableColumn id="9" name="Column9" headerRowDxfId="15" dataDxfId="14">
      <calculatedColumnFormula>SUM([1]!Table254[[#This Row],[Column9]]+[1]!Table255[[#This Row],[Column9]])</calculatedColumnFormula>
    </tableColumn>
    <tableColumn id="14" name="Column15" headerRowDxfId="13" dataDxfId="12">
      <calculatedColumnFormula>SUM([1]!Table254[[#This Row],[Column15]]+[1]!Table255[[#This Row],[Column15]])</calculatedColumnFormula>
    </tableColumn>
    <tableColumn id="16" name="Column16" headerRowDxfId="11" dataDxfId="10">
      <calculatedColumnFormula>SUM([1]!Table254[[#This Row],[Column16]]+[1]!Table255[[#This Row],[Column16]])</calculatedColumnFormula>
    </tableColumn>
    <tableColumn id="17" name="Column17" headerRowDxfId="9" dataDxfId="8">
      <calculatedColumnFormula>SUM([1]!Table254[[#This Row],[Column17]]+[1]!Table255[[#This Row],[Column17]])</calculatedColumnFormula>
    </tableColumn>
    <tableColumn id="10" name="Column10" headerRowDxfId="7" dataDxfId="6">
      <calculatedColumnFormula>SUM([1]!Table254[[#This Row],[Column10]]+[1]!Table255[[#This Row],[Column10]])</calculatedColumnFormula>
    </tableColumn>
    <tableColumn id="11" name="Column11" headerRowDxfId="5" dataDxfId="4">
      <calculatedColumnFormula>SUM([1]!Table254[[#This Row],[Column11]]+[1]!Table255[[#This Row],[Column11]])</calculatedColumnFormula>
    </tableColumn>
    <tableColumn id="12" name="Column12" headerRowDxfId="3" dataDxfId="2">
      <calculatedColumnFormula>SUM([1]!Table254[[#This Row],[Column12]]+[1]!Table255[[#This Row],[Column12]])</calculatedColumnFormula>
    </tableColumn>
    <tableColumn id="13" name="Column13" headerRowDxfId="1" dataDxfId="0">
      <calculatedColumnFormula>SUM([1]!Table254[[#This Row],[Column13]]+[1]!Table255[[#This Row],[Column13]])</calculatedColumnFormula>
    </tableColumn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tabSelected="1" zoomScale="80" zoomScaleNormal="80" workbookViewId="0">
      <selection activeCell="J27" sqref="J27"/>
    </sheetView>
  </sheetViews>
  <sheetFormatPr defaultRowHeight="14.3" x14ac:dyDescent="0.25"/>
  <cols>
    <col min="1" max="1" width="16.625" customWidth="1"/>
    <col min="2" max="2" width="10.25" customWidth="1"/>
    <col min="3" max="3" width="11.375" customWidth="1"/>
    <col min="4" max="4" width="10.875" customWidth="1"/>
    <col min="9" max="9" width="21.625" customWidth="1"/>
    <col min="10" max="10" width="12.875" customWidth="1"/>
    <col min="12" max="12" width="11.125" bestFit="1" customWidth="1"/>
    <col min="13" max="13" width="13.375" bestFit="1" customWidth="1"/>
    <col min="15" max="15" width="12.375" bestFit="1" customWidth="1"/>
    <col min="16" max="16" width="13.875" customWidth="1"/>
  </cols>
  <sheetData>
    <row r="1" spans="1:17" ht="14.95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 ht="95.8" thickBot="1" x14ac:dyDescent="0.3">
      <c r="A2" s="4" t="s">
        <v>1</v>
      </c>
      <c r="B2" s="5" t="s">
        <v>2</v>
      </c>
      <c r="C2" s="6" t="s">
        <v>3</v>
      </c>
      <c r="D2" s="6" t="s">
        <v>4</v>
      </c>
      <c r="E2" s="5" t="s">
        <v>5</v>
      </c>
      <c r="F2" s="6" t="s">
        <v>6</v>
      </c>
      <c r="G2" s="5" t="s">
        <v>7</v>
      </c>
      <c r="H2" s="7" t="s">
        <v>8</v>
      </c>
      <c r="I2" s="8"/>
      <c r="J2" s="6" t="s">
        <v>9</v>
      </c>
      <c r="K2" s="7" t="s">
        <v>10</v>
      </c>
      <c r="L2" s="9"/>
      <c r="M2" s="6" t="s">
        <v>11</v>
      </c>
      <c r="N2" s="7" t="s">
        <v>12</v>
      </c>
      <c r="O2" s="8"/>
      <c r="P2" s="5" t="s">
        <v>13</v>
      </c>
      <c r="Q2" s="10" t="s">
        <v>14</v>
      </c>
    </row>
    <row r="3" spans="1:17" ht="14.95" thickBot="1" x14ac:dyDescent="0.3">
      <c r="A3" s="11"/>
      <c r="B3" s="12" t="s">
        <v>15</v>
      </c>
      <c r="C3" s="13" t="s">
        <v>16</v>
      </c>
      <c r="D3" s="14" t="s">
        <v>16</v>
      </c>
      <c r="E3" s="12" t="s">
        <v>17</v>
      </c>
      <c r="F3" s="15" t="s">
        <v>15</v>
      </c>
      <c r="G3" s="12" t="s">
        <v>15</v>
      </c>
      <c r="H3" s="15" t="s">
        <v>15</v>
      </c>
      <c r="I3" s="16" t="s">
        <v>18</v>
      </c>
      <c r="J3" s="13" t="s">
        <v>19</v>
      </c>
      <c r="K3" s="14" t="s">
        <v>15</v>
      </c>
      <c r="L3" s="17" t="s">
        <v>18</v>
      </c>
      <c r="M3" s="14" t="s">
        <v>19</v>
      </c>
      <c r="N3" s="12" t="s">
        <v>15</v>
      </c>
      <c r="O3" s="15" t="s">
        <v>18</v>
      </c>
      <c r="P3" s="12" t="s">
        <v>19</v>
      </c>
      <c r="Q3" s="15" t="s">
        <v>15</v>
      </c>
    </row>
    <row r="4" spans="1:17" ht="15.65" x14ac:dyDescent="0.25">
      <c r="A4" s="18" t="s">
        <v>20</v>
      </c>
      <c r="B4" s="19">
        <f>SUM([1]!Table254[[#This Row],[Column2]]+[1]!Table255[[#This Row],[Column2]])</f>
        <v>91</v>
      </c>
      <c r="C4" s="19">
        <f>SUM([1]!Table254[[#This Row],[Column3]]+[1]!Table255[[#This Row],[Column3]])</f>
        <v>131</v>
      </c>
      <c r="D4" s="19">
        <f>+SUM([1]!Table254[[#This Row],[Column14]]+[1]!Table255[[#This Row],[Column14]])</f>
        <v>68</v>
      </c>
      <c r="E4" s="20">
        <f>SUM([1]!Table254[[#This Row],[Column4]]+[1]!Table255[[#This Row],[Column4]])</f>
        <v>17</v>
      </c>
      <c r="F4" s="19">
        <f>SUM([1]!Table254[[#This Row],[Column5]]+[1]!Table255[[#This Row],[Column5]])</f>
        <v>0</v>
      </c>
      <c r="G4" s="19">
        <f>SUM([1]!Table254[[#This Row],[Column6]]+[1]!Table255[[#This Row],[Column6]])</f>
        <v>0</v>
      </c>
      <c r="H4" s="21">
        <f>SUM([1]!Table254[[#This Row],[Column7]]+[1]!Table255[[#This Row],[Column7]])</f>
        <v>1</v>
      </c>
      <c r="I4" s="22">
        <f>SUM([1]!Table254[[#This Row],[Column8]]+[1]!Table255[[#This Row],[Column8]])</f>
        <v>5000</v>
      </c>
      <c r="J4" s="22">
        <f>SUM([1]!Table254[[#This Row],[Column9]]+[1]!Table255[[#This Row],[Column9]])</f>
        <v>0</v>
      </c>
      <c r="K4" s="21">
        <f>SUM([1]!Table254[[#This Row],[Column15]]+[1]!Table255[[#This Row],[Column15]])</f>
        <v>2</v>
      </c>
      <c r="L4" s="23">
        <f>SUM([1]!Table254[[#This Row],[Column16]]+[1]!Table255[[#This Row],[Column16]])</f>
        <v>210</v>
      </c>
      <c r="M4" s="24">
        <f>SUM([1]!Table254[[#This Row],[Column17]]+[1]!Table255[[#This Row],[Column17]])</f>
        <v>1540</v>
      </c>
      <c r="N4" s="19">
        <f>SUM([1]!Table254[[#This Row],[Column10]]+[1]!Table255[[#This Row],[Column10]])</f>
        <v>1</v>
      </c>
      <c r="O4" s="25">
        <f>SUM([1]!Table254[[#This Row],[Column11]]+[1]!Table255[[#This Row],[Column11]])</f>
        <v>2899</v>
      </c>
      <c r="P4" s="26">
        <f>SUM([1]!Table254[[#This Row],[Column12]]+[1]!Table255[[#This Row],[Column12]])</f>
        <v>1875.81</v>
      </c>
      <c r="Q4" s="27">
        <f>SUM([1]!Table254[[#This Row],[Column13]]+[1]!Table255[[#This Row],[Column13]])</f>
        <v>1</v>
      </c>
    </row>
    <row r="5" spans="1:17" ht="15.65" x14ac:dyDescent="0.25">
      <c r="A5" s="28" t="s">
        <v>21</v>
      </c>
      <c r="B5" s="29">
        <f>SUM([1]!Table254[[#This Row],[Column2]]+[1]!Table255[[#This Row],[Column2]])</f>
        <v>176</v>
      </c>
      <c r="C5" s="29">
        <f>SUM([1]!Table254[[#This Row],[Column3]]+[1]!Table255[[#This Row],[Column3]])</f>
        <v>189</v>
      </c>
      <c r="D5" s="29">
        <f>+SUM([1]!Table254[[#This Row],[Column14]]+[1]!Table255[[#This Row],[Column14]])</f>
        <v>20</v>
      </c>
      <c r="E5" s="29">
        <f>SUM([1]!Table254[[#This Row],[Column4]]+[1]!Table255[[#This Row],[Column4]])</f>
        <v>20</v>
      </c>
      <c r="F5" s="29">
        <f>SUM([1]!Table254[[#This Row],[Column5]]+[1]!Table255[[#This Row],[Column5]])</f>
        <v>3</v>
      </c>
      <c r="G5" s="30">
        <f>SUM([1]!Table254[[#This Row],[Column6]]+[1]!Table255[[#This Row],[Column6]])</f>
        <v>0</v>
      </c>
      <c r="H5" s="31">
        <f>SUM([1]!Table254[[#This Row],[Column7]]+[1]!Table255[[#This Row],[Column7]])</f>
        <v>29</v>
      </c>
      <c r="I5" s="32">
        <f>SUM([1]!Table254[[#This Row],[Column8]]+[1]!Table255[[#This Row],[Column8]])</f>
        <v>48100</v>
      </c>
      <c r="J5" s="32">
        <f>SUM([1]!Table254[[#This Row],[Column9]]+[1]!Table255[[#This Row],[Column9]])</f>
        <v>47240</v>
      </c>
      <c r="K5" s="31">
        <f>SUM([1]!Table254[[#This Row],[Column15]]+[1]!Table255[[#This Row],[Column15]])</f>
        <v>1</v>
      </c>
      <c r="L5" s="33">
        <f>SUM([1]!Table254[[#This Row],[Column16]]+[1]!Table255[[#This Row],[Column16]])</f>
        <v>1400</v>
      </c>
      <c r="M5" s="34">
        <f>SUM([1]!Table254[[#This Row],[Column17]]+[1]!Table255[[#This Row],[Column17]])</f>
        <v>0</v>
      </c>
      <c r="N5" s="29">
        <f>SUM([1]!Table254[[#This Row],[Column10]]+[1]!Table255[[#This Row],[Column10]])</f>
        <v>4</v>
      </c>
      <c r="O5" s="33">
        <f>SUM([1]!Table254[[#This Row],[Column11]]+[1]!Table255[[#This Row],[Column11]])</f>
        <v>1619</v>
      </c>
      <c r="P5" s="34">
        <f>SUM([1]!Table254[[#This Row],[Column12]]+[1]!Table255[[#This Row],[Column12]])</f>
        <v>3723.96</v>
      </c>
      <c r="Q5" s="35">
        <f>SUM([1]!Table254[[#This Row],[Column13]]+[1]!Table255[[#This Row],[Column13]])</f>
        <v>0</v>
      </c>
    </row>
    <row r="6" spans="1:17" ht="15.65" x14ac:dyDescent="0.25">
      <c r="A6" s="28" t="s">
        <v>22</v>
      </c>
      <c r="B6" s="30">
        <f>SUM([1]!Table254[[#This Row],[Column2]]+[1]!Table255[[#This Row],[Column2]])</f>
        <v>111</v>
      </c>
      <c r="C6" s="30">
        <f>SUM([1]!Table254[[#This Row],[Column3]]+[1]!Table255[[#This Row],[Column3]])</f>
        <v>192</v>
      </c>
      <c r="D6" s="30">
        <f>+SUM([1]!Table254[[#This Row],[Column14]]+[1]!Table255[[#This Row],[Column14]])</f>
        <v>27</v>
      </c>
      <c r="E6" s="30">
        <f>SUM([1]!Table254[[#This Row],[Column4]]+[1]!Table255[[#This Row],[Column4]])</f>
        <v>31</v>
      </c>
      <c r="F6" s="30">
        <f>SUM([1]!Table254[[#This Row],[Column5]]+[1]!Table255[[#This Row],[Column5]])</f>
        <v>2</v>
      </c>
      <c r="G6" s="30">
        <f>SUM([1]!Table254[[#This Row],[Column6]]+[1]!Table255[[#This Row],[Column6]])</f>
        <v>0</v>
      </c>
      <c r="H6" s="36">
        <f>SUM([1]!Table254[[#This Row],[Column7]]+[1]!Table255[[#This Row],[Column7]])</f>
        <v>3</v>
      </c>
      <c r="I6" s="32">
        <f>SUM([1]!Table254[[#This Row],[Column8]]+[1]!Table255[[#This Row],[Column8]])</f>
        <v>14050</v>
      </c>
      <c r="J6" s="32">
        <f>SUM([1]!Table254[[#This Row],[Column9]]+[1]!Table255[[#This Row],[Column9]])</f>
        <v>12440</v>
      </c>
      <c r="K6" s="36">
        <f>SUM([1]!Table254[[#This Row],[Column15]]+[1]!Table255[[#This Row],[Column15]])</f>
        <v>7</v>
      </c>
      <c r="L6" s="32">
        <f>SUM([1]!Table254[[#This Row],[Column16]]+[1]!Table255[[#This Row],[Column16]])</f>
        <v>15190</v>
      </c>
      <c r="M6" s="34">
        <f>SUM([1]!Table254[[#This Row],[Column17]]+[1]!Table255[[#This Row],[Column17]])</f>
        <v>6860</v>
      </c>
      <c r="N6" s="30">
        <f>SUM([1]!Table254[[#This Row],[Column10]]+[1]!Table255[[#This Row],[Column10]])</f>
        <v>0</v>
      </c>
      <c r="O6" s="33">
        <f>SUM([1]!Table254[[#This Row],[Column11]]+[1]!Table255[[#This Row],[Column11]])</f>
        <v>0</v>
      </c>
      <c r="P6" s="34">
        <f>SUM([1]!Table254[[#This Row],[Column12]]+[1]!Table255[[#This Row],[Column12]])</f>
        <v>82749.239999999991</v>
      </c>
      <c r="Q6" s="35">
        <f>SUM([1]!Table254[[#This Row],[Column13]]+[1]!Table255[[#This Row],[Column13]])</f>
        <v>0</v>
      </c>
    </row>
    <row r="7" spans="1:17" ht="15.65" x14ac:dyDescent="0.25">
      <c r="A7" s="28" t="s">
        <v>23</v>
      </c>
      <c r="B7" s="30">
        <f>SUM([1]!Table254[[#This Row],[Column2]]+[1]!Table255[[#This Row],[Column2]])</f>
        <v>111</v>
      </c>
      <c r="C7" s="30">
        <f>SUM([1]!Table254[[#This Row],[Column3]]+[1]!Table255[[#This Row],[Column3]])</f>
        <v>116</v>
      </c>
      <c r="D7" s="30">
        <f>+SUM([1]!Table254[[#This Row],[Column14]]+[1]!Table255[[#This Row],[Column14]])</f>
        <v>33</v>
      </c>
      <c r="E7" s="30">
        <f>SUM([1]!Table254[[#This Row],[Column4]]+[1]!Table255[[#This Row],[Column4]])</f>
        <v>11</v>
      </c>
      <c r="F7" s="30">
        <f>SUM([1]!Table254[[#This Row],[Column5]]+[1]!Table255[[#This Row],[Column5]])</f>
        <v>3</v>
      </c>
      <c r="G7" s="30">
        <f>SUM([1]!Table254[[#This Row],[Column6]]+[1]!Table255[[#This Row],[Column6]])</f>
        <v>0</v>
      </c>
      <c r="H7" s="37">
        <f>SUM([1]!Table254[[#This Row],[Column7]]+[1]!Table255[[#This Row],[Column7]])</f>
        <v>3</v>
      </c>
      <c r="I7" s="38">
        <f>SUM([1]!Table254[[#This Row],[Column8]]+[1]!Table255[[#This Row],[Column8]])</f>
        <v>14000</v>
      </c>
      <c r="J7" s="38">
        <f>SUM([1]!Table254[[#This Row],[Column9]]+[1]!Table255[[#This Row],[Column9]])</f>
        <v>2000</v>
      </c>
      <c r="K7" s="37">
        <f>SUM([1]!Table254[[#This Row],[Column15]]+[1]!Table255[[#This Row],[Column15]])</f>
        <v>7</v>
      </c>
      <c r="L7" s="39">
        <f>SUM([1]!Table254[[#This Row],[Column16]]+[1]!Table255[[#This Row],[Column16]])</f>
        <v>10220</v>
      </c>
      <c r="M7" s="40">
        <f>SUM([1]!Table254[[#This Row],[Column17]]+[1]!Table255[[#This Row],[Column17]])</f>
        <v>5320</v>
      </c>
      <c r="N7" s="30">
        <f>SUM([1]!Table254[[#This Row],[Column10]]+[1]!Table255[[#This Row],[Column10]])</f>
        <v>0</v>
      </c>
      <c r="O7" s="33">
        <f>SUM([1]!Table254[[#This Row],[Column11]]+[1]!Table255[[#This Row],[Column11]])</f>
        <v>0</v>
      </c>
      <c r="P7" s="34">
        <f>SUM([1]!Table254[[#This Row],[Column12]]+[1]!Table255[[#This Row],[Column12]])</f>
        <v>15389.34</v>
      </c>
      <c r="Q7" s="35">
        <f>SUM([1]!Table254[[#This Row],[Column13]]+[1]!Table255[[#This Row],[Column13]])</f>
        <v>0</v>
      </c>
    </row>
    <row r="8" spans="1:17" ht="15.65" x14ac:dyDescent="0.25">
      <c r="A8" s="28" t="s">
        <v>24</v>
      </c>
      <c r="B8" s="41">
        <f>SUM([1]!Table254[[#This Row],[Column2]]+[1]!Table255[[#This Row],[Column2]])</f>
        <v>38</v>
      </c>
      <c r="C8" s="41">
        <f>SUM([1]!Table254[[#This Row],[Column3]]+[1]!Table255[[#This Row],[Column3]])</f>
        <v>42</v>
      </c>
      <c r="D8" s="41">
        <f>+SUM([1]!Table254[[#This Row],[Column14]]+[1]!Table255[[#This Row],[Column14]])</f>
        <v>9</v>
      </c>
      <c r="E8" s="41">
        <f>SUM([1]!Table254[[#This Row],[Column4]]+[1]!Table255[[#This Row],[Column4]])</f>
        <v>1</v>
      </c>
      <c r="F8" s="41">
        <f>SUM([1]!Table254[[#This Row],[Column5]]+[1]!Table255[[#This Row],[Column5]])</f>
        <v>0</v>
      </c>
      <c r="G8" s="41">
        <f>SUM([1]!Table254[[#This Row],[Column6]]+[1]!Table255[[#This Row],[Column6]])</f>
        <v>1</v>
      </c>
      <c r="H8" s="42">
        <f>SUM([1]!Table254[[#This Row],[Column7]]+[1]!Table255[[#This Row],[Column7]])</f>
        <v>1</v>
      </c>
      <c r="I8" s="43">
        <f>SUM([1]!Table254[[#This Row],[Column8]]+[1]!Table255[[#This Row],[Column8]])</f>
        <v>5000</v>
      </c>
      <c r="J8" s="43">
        <f>SUM([1]!Table254[[#This Row],[Column9]]+[1]!Table255[[#This Row],[Column9]])</f>
        <v>4000</v>
      </c>
      <c r="K8" s="42">
        <f>SUM([1]!Table254[[#This Row],[Column15]]+[1]!Table255[[#This Row],[Column15]])</f>
        <v>0</v>
      </c>
      <c r="L8" s="44">
        <f>SUM([1]!Table254[[#This Row],[Column16]]+[1]!Table255[[#This Row],[Column16]])</f>
        <v>0</v>
      </c>
      <c r="M8" s="45">
        <f>SUM([1]!Table254[[#This Row],[Column17]]+[1]!Table255[[#This Row],[Column17]])</f>
        <v>0</v>
      </c>
      <c r="N8" s="41">
        <f>SUM([1]!Table254[[#This Row],[Column10]]+[1]!Table255[[#This Row],[Column10]])</f>
        <v>0</v>
      </c>
      <c r="O8" s="44">
        <f>SUM([1]!Table254[[#This Row],[Column11]]+[1]!Table255[[#This Row],[Column11]])</f>
        <v>0</v>
      </c>
      <c r="P8" s="45">
        <f>SUM([1]!Table254[[#This Row],[Column12]]+[1]!Table255[[#This Row],[Column12]])</f>
        <v>934.91</v>
      </c>
      <c r="Q8" s="46">
        <f>SUM([1]!Table254[[#This Row],[Column13]]+[1]!Table255[[#This Row],[Column13]])</f>
        <v>0</v>
      </c>
    </row>
    <row r="9" spans="1:17" ht="15.65" x14ac:dyDescent="0.25">
      <c r="A9" s="28" t="s">
        <v>25</v>
      </c>
      <c r="B9" s="47">
        <f>SUM([1]!Table254[[#This Row],[Column2]]+[1]!Table255[[#This Row],[Column2]])</f>
        <v>34</v>
      </c>
      <c r="C9" s="48">
        <f>SUM([1]!Table254[[#This Row],[Column3]]+[1]!Table255[[#This Row],[Column3]])</f>
        <v>68</v>
      </c>
      <c r="D9" s="30">
        <f>+SUM([1]!Table254[[#This Row],[Column14]]+[1]!Table255[[#This Row],[Column14]])</f>
        <v>3</v>
      </c>
      <c r="E9" s="30">
        <f>SUM([1]!Table254[[#This Row],[Column4]]+[1]!Table255[[#This Row],[Column4]])</f>
        <v>2</v>
      </c>
      <c r="F9" s="30">
        <f>SUM([1]!Table254[[#This Row],[Column5]]+[1]!Table255[[#This Row],[Column5]])</f>
        <v>0</v>
      </c>
      <c r="G9" s="30">
        <f>SUM([1]!Table254[[#This Row],[Column6]]+[1]!Table255[[#This Row],[Column6]])</f>
        <v>0</v>
      </c>
      <c r="H9" s="31">
        <f>SUM([1]!Table254[[#This Row],[Column7]]+[1]!Table255[[#This Row],[Column7]])</f>
        <v>0</v>
      </c>
      <c r="I9" s="32">
        <f>SUM([1]!Table254[[#This Row],[Column8]]+[1]!Table255[[#This Row],[Column8]])</f>
        <v>0</v>
      </c>
      <c r="J9" s="32">
        <f>SUM([1]!Table254[[#This Row],[Column9]]+[1]!Table255[[#This Row],[Column9]])</f>
        <v>50</v>
      </c>
      <c r="K9" s="31">
        <f>SUM([1]!Table254[[#This Row],[Column15]]+[1]!Table255[[#This Row],[Column15]])</f>
        <v>4</v>
      </c>
      <c r="L9" s="33">
        <f>SUM([1]!Table254[[#This Row],[Column16]]+[1]!Table255[[#This Row],[Column16]])</f>
        <v>5600</v>
      </c>
      <c r="M9" s="34">
        <f>SUM([1]!Table254[[#This Row],[Column17]]+[1]!Table255[[#This Row],[Column17]])</f>
        <v>5600</v>
      </c>
      <c r="N9" s="49">
        <f>SUM([1]!Table254[[#This Row],[Column10]]+[1]!Table255[[#This Row],[Column10]])</f>
        <v>1</v>
      </c>
      <c r="O9" s="50">
        <f>SUM([1]!Table254[[#This Row],[Column11]]+[1]!Table255[[#This Row],[Column11]])</f>
        <v>897.97</v>
      </c>
      <c r="P9" s="34">
        <f>SUM([1]!Table254[[#This Row],[Column12]]+[1]!Table255[[#This Row],[Column12]])</f>
        <v>1288.32</v>
      </c>
      <c r="Q9" s="35">
        <f>SUM([1]!Table254[[#This Row],[Column13]]+[1]!Table255[[#This Row],[Column13]])</f>
        <v>0</v>
      </c>
    </row>
    <row r="10" spans="1:17" ht="15.65" x14ac:dyDescent="0.25">
      <c r="A10" s="28" t="s">
        <v>26</v>
      </c>
      <c r="B10" s="51">
        <f>SUM([1]!Table254[[#This Row],[Column2]]+[1]!Table255[[#This Row],[Column2]])</f>
        <v>86</v>
      </c>
      <c r="C10" s="52">
        <f>SUM([1]!Table254[[#This Row],[Column3]]+[1]!Table255[[#This Row],[Column3]])</f>
        <v>107</v>
      </c>
      <c r="D10" s="53">
        <f>+SUM([1]!Table254[[#This Row],[Column14]]+[1]!Table255[[#This Row],[Column14]])</f>
        <v>29</v>
      </c>
      <c r="E10" s="52">
        <f>SUM([1]!Table254[[#This Row],[Column4]]+[1]!Table255[[#This Row],[Column4]])</f>
        <v>3</v>
      </c>
      <c r="F10" s="52">
        <f>SUM([1]!Table254[[#This Row],[Column5]]+[1]!Table255[[#This Row],[Column5]])</f>
        <v>0</v>
      </c>
      <c r="G10" s="52">
        <f>SUM([1]!Table254[[#This Row],[Column6]]+[1]!Table255[[#This Row],[Column6]])</f>
        <v>0</v>
      </c>
      <c r="H10" s="54">
        <f>SUM([1]!Table254[[#This Row],[Column7]]+[1]!Table255[[#This Row],[Column7]])</f>
        <v>4</v>
      </c>
      <c r="I10" s="32">
        <f>SUM([1]!Table254[[#This Row],[Column8]]+[1]!Table255[[#This Row],[Column8]])</f>
        <v>9100</v>
      </c>
      <c r="J10" s="32">
        <f>SUM([1]!Table254[[#This Row],[Column9]]+[1]!Table255[[#This Row],[Column9]])</f>
        <v>8400</v>
      </c>
      <c r="K10" s="54">
        <f>SUM([1]!Table254[[#This Row],[Column15]]+[1]!Table255[[#This Row],[Column15]])</f>
        <v>2</v>
      </c>
      <c r="L10" s="50">
        <f>SUM([1]!Table254[[#This Row],[Column16]]+[1]!Table255[[#This Row],[Column16]])</f>
        <v>4970</v>
      </c>
      <c r="M10" s="34">
        <f>SUM([1]!Table254[[#This Row],[Column17]]+[1]!Table255[[#This Row],[Column17]])</f>
        <v>100</v>
      </c>
      <c r="N10" s="52">
        <f>SUM([1]!Table254[[#This Row],[Column10]]+[1]!Table255[[#This Row],[Column10]])</f>
        <v>0</v>
      </c>
      <c r="O10" s="50">
        <f>SUM([1]!Table254[[#This Row],[Column11]]+[1]!Table255[[#This Row],[Column11]])</f>
        <v>0</v>
      </c>
      <c r="P10" s="34">
        <f>SUM([1]!Table254[[#This Row],[Column12]]+[1]!Table255[[#This Row],[Column12]])</f>
        <v>0</v>
      </c>
      <c r="Q10" s="55">
        <f>SUM([1]!Table254[[#This Row],[Column13]]+[1]!Table255[[#This Row],[Column13]])</f>
        <v>0</v>
      </c>
    </row>
    <row r="11" spans="1:17" ht="15.65" x14ac:dyDescent="0.25">
      <c r="A11" s="28" t="s">
        <v>27</v>
      </c>
      <c r="B11" s="41">
        <f>SUM([1]!Table254[[#This Row],[Column2]]+[1]!Table255[[#This Row],[Column2]])</f>
        <v>79</v>
      </c>
      <c r="C11" s="30">
        <f>SUM([1]!Table254[[#This Row],[Column3]]+[1]!Table255[[#This Row],[Column3]])</f>
        <v>84</v>
      </c>
      <c r="D11" s="30">
        <f>+SUM([1]!Table254[[#This Row],[Column14]]+[1]!Table255[[#This Row],[Column14]])</f>
        <v>30</v>
      </c>
      <c r="E11" s="30">
        <f>SUM([1]!Table254[[#This Row],[Column4]]+[1]!Table255[[#This Row],[Column4]])</f>
        <v>4</v>
      </c>
      <c r="F11" s="30">
        <f>SUM([1]!Table254[[#This Row],[Column5]]+[1]!Table255[[#This Row],[Column5]])</f>
        <v>1</v>
      </c>
      <c r="G11" s="30">
        <f>SUM([1]!Table254[[#This Row],[Column6]]+[1]!Table255[[#This Row],[Column6]])</f>
        <v>1</v>
      </c>
      <c r="H11" s="36">
        <f>SUM([1]!Table254[[#This Row],[Column7]]+[1]!Table255[[#This Row],[Column7]])</f>
        <v>1</v>
      </c>
      <c r="I11" s="32">
        <f>SUM([1]!Table254[[#This Row],[Column8]]+[1]!Table255[[#This Row],[Column8]])</f>
        <v>500</v>
      </c>
      <c r="J11" s="38">
        <f>SUM([1]!Table254[[#This Row],[Column9]]+[1]!Table255[[#This Row],[Column9]])</f>
        <v>0</v>
      </c>
      <c r="K11" s="56">
        <f>SUM([1]!Table254[[#This Row],[Column15]]+[1]!Table255[[#This Row],[Column15]])</f>
        <v>5</v>
      </c>
      <c r="L11" s="39">
        <f>SUM([1]!Table254[[#This Row],[Column16]]+[1]!Table255[[#This Row],[Column16]])</f>
        <v>17150</v>
      </c>
      <c r="M11" s="40">
        <f>SUM([1]!Table254[[#This Row],[Column17]]+[1]!Table255[[#This Row],[Column17]])</f>
        <v>17150</v>
      </c>
      <c r="N11" s="30">
        <f>SUM([1]!Table254[[#This Row],[Column10]]+[1]!Table255[[#This Row],[Column10]])</f>
        <v>1</v>
      </c>
      <c r="O11" s="33">
        <f>SUM([1]!Table254[[#This Row],[Column11]]+[1]!Table255[[#This Row],[Column11]])</f>
        <v>256</v>
      </c>
      <c r="P11" s="34">
        <f>SUM([1]!Table254[[#This Row],[Column12]]+[1]!Table255[[#This Row],[Column12]])</f>
        <v>1442.49</v>
      </c>
      <c r="Q11" s="35">
        <f>SUM([1]!Table254[[#This Row],[Column13]]+[1]!Table255[[#This Row],[Column13]])</f>
        <v>1</v>
      </c>
    </row>
    <row r="12" spans="1:17" ht="15.65" x14ac:dyDescent="0.25">
      <c r="A12" s="28" t="s">
        <v>28</v>
      </c>
      <c r="B12" s="41">
        <f>SUM([1]!Table254[[#This Row],[Column2]]+[1]!Table255[[#This Row],[Column2]])</f>
        <v>107</v>
      </c>
      <c r="C12" s="30">
        <f>SUM([1]!Table254[[#This Row],[Column3]]+[1]!Table255[[#This Row],[Column3]])</f>
        <v>143</v>
      </c>
      <c r="D12" s="30">
        <f>+SUM([1]!Table254[[#This Row],[Column14]]+[1]!Table255[[#This Row],[Column14]])</f>
        <v>31</v>
      </c>
      <c r="E12" s="30">
        <f>SUM([1]!Table254[[#This Row],[Column4]]+[1]!Table255[[#This Row],[Column4]])</f>
        <v>23</v>
      </c>
      <c r="F12" s="30">
        <f>SUM([1]!Table254[[#This Row],[Column5]]+[1]!Table255[[#This Row],[Column5]])</f>
        <v>1</v>
      </c>
      <c r="G12" s="30">
        <f>SUM([1]!Table254[[#This Row],[Column6]]+[1]!Table255[[#This Row],[Column6]])</f>
        <v>0</v>
      </c>
      <c r="H12" s="36">
        <f>SUM([1]!Table254[[#This Row],[Column7]]+[1]!Table255[[#This Row],[Column7]])</f>
        <v>17</v>
      </c>
      <c r="I12" s="32">
        <f>SUM([1]!Table254[[#This Row],[Column8]]+[1]!Table255[[#This Row],[Column8]])</f>
        <v>130600</v>
      </c>
      <c r="J12" s="32">
        <f>SUM([1]!Table254[[#This Row],[Column9]]+[1]!Table255[[#This Row],[Column9]])</f>
        <v>44120</v>
      </c>
      <c r="K12" s="36">
        <f>SUM([1]!Table254[[#This Row],[Column15]]+[1]!Table255[[#This Row],[Column15]])</f>
        <v>9</v>
      </c>
      <c r="L12" s="33">
        <f>SUM([1]!Table254[[#This Row],[Column16]]+[1]!Table255[[#This Row],[Column16]])</f>
        <v>17150</v>
      </c>
      <c r="M12" s="34">
        <f>SUM([1]!Table254[[#This Row],[Column17]]+[1]!Table255[[#This Row],[Column17]])</f>
        <v>17150</v>
      </c>
      <c r="N12" s="30">
        <f>SUM([1]!Table254[[#This Row],[Column10]]+[1]!Table255[[#This Row],[Column10]])</f>
        <v>0</v>
      </c>
      <c r="O12" s="33">
        <f>SUM([1]!Table254[[#This Row],[Column11]]+[1]!Table255[[#This Row],[Column11]])</f>
        <v>0</v>
      </c>
      <c r="P12" s="34">
        <f>SUM([1]!Table254[[#This Row],[Column12]]+[1]!Table255[[#This Row],[Column12]])</f>
        <v>4324.2199999999993</v>
      </c>
      <c r="Q12" s="35">
        <f>SUM([1]!Table254[[#This Row],[Column13]]+[1]!Table255[[#This Row],[Column13]])</f>
        <v>0</v>
      </c>
    </row>
    <row r="13" spans="1:17" ht="15.65" x14ac:dyDescent="0.25">
      <c r="A13" s="28" t="s">
        <v>29</v>
      </c>
      <c r="B13" s="57">
        <f>SUM([1]!Table254[[#This Row],[Column2]]+[1]!Table255[[#This Row],[Column2]])</f>
        <v>127</v>
      </c>
      <c r="C13" s="29">
        <f>SUM([1]!Table254[[#This Row],[Column3]]+[1]!Table255[[#This Row],[Column3]])</f>
        <v>141</v>
      </c>
      <c r="D13" s="29">
        <f>+SUM([1]!Table254[[#This Row],[Column14]]+[1]!Table255[[#This Row],[Column14]])</f>
        <v>38</v>
      </c>
      <c r="E13" s="30">
        <f>SUM([1]!Table254[[#This Row],[Column4]]+[1]!Table255[[#This Row],[Column4]])</f>
        <v>5</v>
      </c>
      <c r="F13" s="30">
        <f>SUM([1]!Table254[[#This Row],[Column5]]+[1]!Table255[[#This Row],[Column5]])</f>
        <v>2</v>
      </c>
      <c r="G13" s="30">
        <f>SUM([1]!Table254[[#This Row],[Column6]]+[1]!Table255[[#This Row],[Column6]])</f>
        <v>1</v>
      </c>
      <c r="H13" s="56">
        <f>SUM([1]!Table254[[#This Row],[Column7]]+[1]!Table255[[#This Row],[Column7]])</f>
        <v>2</v>
      </c>
      <c r="I13" s="38">
        <f>SUM([1]!Table254[[#This Row],[Column8]]+[1]!Table255[[#This Row],[Column8]])</f>
        <v>12000</v>
      </c>
      <c r="J13" s="38">
        <f>SUM([1]!Table254[[#This Row],[Column9]]+[1]!Table255[[#This Row],[Column9]])</f>
        <v>22100</v>
      </c>
      <c r="K13" s="56">
        <f>SUM([1]!Table254[[#This Row],[Column15]]+[1]!Table255[[#This Row],[Column15]])</f>
        <v>0</v>
      </c>
      <c r="L13" s="39">
        <f>SUM([1]!Table254[[#This Row],[Column16]]+[1]!Table255[[#This Row],[Column16]])</f>
        <v>0</v>
      </c>
      <c r="M13" s="40">
        <f>SUM([1]!Table254[[#This Row],[Column17]]+[1]!Table255[[#This Row],[Column17]])</f>
        <v>0</v>
      </c>
      <c r="N13" s="30">
        <f>SUM([1]!Table254[[#This Row],[Column10]]+[1]!Table255[[#This Row],[Column10]])</f>
        <v>1</v>
      </c>
      <c r="O13" s="33">
        <f>SUM([1]!Table254[[#This Row],[Column11]]+[1]!Table255[[#This Row],[Column11]])</f>
        <v>8672</v>
      </c>
      <c r="P13" s="34">
        <f>SUM([1]!Table254[[#This Row],[Column12]]+[1]!Table255[[#This Row],[Column12]])</f>
        <v>41157.229999999996</v>
      </c>
      <c r="Q13" s="35">
        <f>SUM([1]!Table254[[#This Row],[Column13]]+[1]!Table255[[#This Row],[Column13]])</f>
        <v>0</v>
      </c>
    </row>
    <row r="14" spans="1:17" ht="15.65" x14ac:dyDescent="0.25">
      <c r="A14" s="28" t="s">
        <v>30</v>
      </c>
      <c r="B14" s="30">
        <f>SUM([1]!Table254[[#This Row],[Column2]]+[1]!Table255[[#This Row],[Column2]])</f>
        <v>68</v>
      </c>
      <c r="C14" s="30">
        <f>SUM([1]!Table254[[#This Row],[Column3]]+[1]!Table255[[#This Row],[Column3]])</f>
        <v>75</v>
      </c>
      <c r="D14" s="30">
        <f>+SUM([1]!Table254[[#This Row],[Column14]]+[1]!Table255[[#This Row],[Column14]])</f>
        <v>16</v>
      </c>
      <c r="E14" s="41">
        <f>SUM([1]!Table254[[#This Row],[Column4]]+[1]!Table255[[#This Row],[Column4]])</f>
        <v>1</v>
      </c>
      <c r="F14" s="30">
        <f>SUM([1]!Table254[[#This Row],[Column5]]+[1]!Table255[[#This Row],[Column5]])</f>
        <v>0</v>
      </c>
      <c r="G14" s="30">
        <f>SUM([1]!Table254[[#This Row],[Column6]]+[1]!Table255[[#This Row],[Column6]])</f>
        <v>0</v>
      </c>
      <c r="H14" s="36">
        <f>SUM([1]!Table254[[#This Row],[Column7]]+[1]!Table255[[#This Row],[Column7]])</f>
        <v>0</v>
      </c>
      <c r="I14" s="32">
        <f>SUM([1]!Table254[[#This Row],[Column8]]+[1]!Table255[[#This Row],[Column8]])</f>
        <v>0</v>
      </c>
      <c r="J14" s="58">
        <f>SUM([1]!Table254[[#This Row],[Column9]]+[1]!Table255[[#This Row],[Column9]])</f>
        <v>3500</v>
      </c>
      <c r="K14" s="36">
        <f>SUM([1]!Table254[[#This Row],[Column15]]+[1]!Table255[[#This Row],[Column15]])</f>
        <v>0</v>
      </c>
      <c r="L14" s="33">
        <f>SUM([1]!Table254[[#This Row],[Column16]]+[1]!Table255[[#This Row],[Column16]])</f>
        <v>0</v>
      </c>
      <c r="M14" s="34">
        <f>SUM([1]!Table254[[#This Row],[Column17]]+[1]!Table255[[#This Row],[Column17]])</f>
        <v>0</v>
      </c>
      <c r="N14" s="30">
        <f>SUM([1]!Table254[[#This Row],[Column10]]+[1]!Table255[[#This Row],[Column10]])</f>
        <v>0</v>
      </c>
      <c r="O14" s="33">
        <f>SUM([1]!Table254[[#This Row],[Column11]]+[1]!Table255[[#This Row],[Column11]])</f>
        <v>0</v>
      </c>
      <c r="P14" s="34">
        <f>SUM([1]!Table254[[#This Row],[Column12]]+[1]!Table255[[#This Row],[Column12]])</f>
        <v>11394</v>
      </c>
      <c r="Q14" s="35">
        <f>SUM([1]!Table254[[#This Row],[Column13]]+[1]!Table255[[#This Row],[Column13]])</f>
        <v>0</v>
      </c>
    </row>
    <row r="15" spans="1:17" ht="15.65" x14ac:dyDescent="0.25">
      <c r="A15" s="28" t="s">
        <v>31</v>
      </c>
      <c r="B15" s="30">
        <f>SUM([1]!Table254[[#This Row],[Column2]]+[1]!Table255[[#This Row],[Column2]])</f>
        <v>76</v>
      </c>
      <c r="C15" s="30">
        <f>SUM([1]!Table254[[#This Row],[Column3]]+[1]!Table255[[#This Row],[Column3]])</f>
        <v>81</v>
      </c>
      <c r="D15" s="29">
        <f>+SUM([1]!Table254[[#This Row],[Column14]]+[1]!Table255[[#This Row],[Column14]])</f>
        <v>74</v>
      </c>
      <c r="E15" s="30">
        <f>SUM([1]!Table254[[#This Row],[Column4]]+[1]!Table255[[#This Row],[Column4]])</f>
        <v>22</v>
      </c>
      <c r="F15" s="30">
        <f>SUM([1]!Table254[[#This Row],[Column5]]+[1]!Table255[[#This Row],[Column5]])</f>
        <v>6</v>
      </c>
      <c r="G15" s="30">
        <f>SUM([1]!Table254[[#This Row],[Column6]]+[1]!Table255[[#This Row],[Column6]])</f>
        <v>1</v>
      </c>
      <c r="H15" s="56">
        <f>SUM([1]!Table254[[#This Row],[Column7]]+[1]!Table255[[#This Row],[Column7]])</f>
        <v>25</v>
      </c>
      <c r="I15" s="38">
        <f>SUM([1]!Table254[[#This Row],[Column8]]+[1]!Table255[[#This Row],[Column8]])</f>
        <v>9059600</v>
      </c>
      <c r="J15" s="39">
        <f>SUM([1]!Table254[[#This Row],[Column9]]+[1]!Table255[[#This Row],[Column9]])</f>
        <v>38760</v>
      </c>
      <c r="K15" s="56">
        <f>SUM([1]!Table254[[#This Row],[Column15]]+[1]!Table255[[#This Row],[Column15]])</f>
        <v>4</v>
      </c>
      <c r="L15" s="39">
        <f>SUM([1]!Table254[[#This Row],[Column16]]+[1]!Table255[[#This Row],[Column16]])</f>
        <v>4900</v>
      </c>
      <c r="M15" s="34">
        <f>SUM([1]!Table254[[#This Row],[Column17]]+[1]!Table255[[#This Row],[Column17]])</f>
        <v>4200</v>
      </c>
      <c r="N15" s="30">
        <f>SUM([1]!Table254[[#This Row],[Column10]]+[1]!Table255[[#This Row],[Column10]])</f>
        <v>1</v>
      </c>
      <c r="O15" s="33">
        <f>SUM([1]!Table254[[#This Row],[Column11]]+[1]!Table255[[#This Row],[Column11]])</f>
        <v>173.6</v>
      </c>
      <c r="P15" s="34">
        <f>SUM([1]!Table254[[#This Row],[Column12]]+[1]!Table255[[#This Row],[Column12]])</f>
        <v>164087.28999999998</v>
      </c>
      <c r="Q15" s="35">
        <f>SUM([1]!Table254[[#This Row],[Column13]]+[1]!Table255[[#This Row],[Column13]])</f>
        <v>0</v>
      </c>
    </row>
    <row r="16" spans="1:17" ht="15.65" x14ac:dyDescent="0.25">
      <c r="A16" s="28" t="s">
        <v>32</v>
      </c>
      <c r="B16" s="41">
        <f>SUM([1]!Table254[[#This Row],[Column2]]+[1]!Table255[[#This Row],[Column2]])</f>
        <v>166</v>
      </c>
      <c r="C16" s="41">
        <f>SUM([1]!Table254[[#This Row],[Column3]]+[1]!Table255[[#This Row],[Column3]])</f>
        <v>285</v>
      </c>
      <c r="D16" s="41">
        <f>+SUM([1]!Table254[[#This Row],[Column14]]+[1]!Table255[[#This Row],[Column14]])</f>
        <v>73</v>
      </c>
      <c r="E16" s="41">
        <f>SUM([1]!Table254[[#This Row],[Column4]]+[1]!Table255[[#This Row],[Column4]])</f>
        <v>26</v>
      </c>
      <c r="F16" s="41">
        <f>SUM([1]!Table254[[#This Row],[Column5]]+[1]!Table255[[#This Row],[Column5]])</f>
        <v>7</v>
      </c>
      <c r="G16" s="41">
        <f>SUM([1]!Table254[[#This Row],[Column6]]+[1]!Table255[[#This Row],[Column6]])</f>
        <v>12</v>
      </c>
      <c r="H16" s="59">
        <f>SUM([1]!Table254[[#This Row],[Column7]]+[1]!Table255[[#This Row],[Column7]])</f>
        <v>16</v>
      </c>
      <c r="I16" s="43">
        <f>SUM([1]!Table254[[#This Row],[Column8]]+[1]!Table255[[#This Row],[Column8]])</f>
        <v>70500</v>
      </c>
      <c r="J16" s="43">
        <f>SUM([1]!Table254[[#This Row],[Column9]]+[1]!Table255[[#This Row],[Column9]])</f>
        <v>17200</v>
      </c>
      <c r="K16" s="59">
        <f>SUM([1]!Table254[[#This Row],[Column15]]+[1]!Table255[[#This Row],[Column15]])</f>
        <v>7</v>
      </c>
      <c r="L16" s="44">
        <f>SUM([1]!Table254[[#This Row],[Column16]]+[1]!Table255[[#This Row],[Column16]])</f>
        <v>11060</v>
      </c>
      <c r="M16" s="45">
        <f>SUM([1]!Table254[[#This Row],[Column17]]+[1]!Table255[[#This Row],[Column17]])</f>
        <v>10080</v>
      </c>
      <c r="N16" s="41">
        <f>SUM([1]!Table254[[#This Row],[Column10]]+[1]!Table255[[#This Row],[Column10]])</f>
        <v>0</v>
      </c>
      <c r="O16" s="44">
        <f>SUM([1]!Table254[[#This Row],[Column11]]+[1]!Table255[[#This Row],[Column11]])</f>
        <v>0</v>
      </c>
      <c r="P16" s="45">
        <f>SUM([1]!Table254[[#This Row],[Column12]]+[1]!Table255[[#This Row],[Column12]])</f>
        <v>638</v>
      </c>
      <c r="Q16" s="46">
        <f>SUM([1]!Table254[[#This Row],[Column13]]+[1]!Table255[[#This Row],[Column13]])</f>
        <v>0</v>
      </c>
    </row>
    <row r="17" spans="1:17" ht="15.65" x14ac:dyDescent="0.25">
      <c r="A17" s="28" t="s">
        <v>33</v>
      </c>
      <c r="B17" s="30">
        <f>SUM([1]!Table254[[#This Row],[Column2]]+[1]!Table255[[#This Row],[Column2]])</f>
        <v>163</v>
      </c>
      <c r="C17" s="30">
        <f>SUM([1]!Table254[[#This Row],[Column3]]+[1]!Table255[[#This Row],[Column3]])</f>
        <v>183</v>
      </c>
      <c r="D17" s="30">
        <f>+SUM([1]!Table254[[#This Row],[Column14]]+[1]!Table255[[#This Row],[Column14]])</f>
        <v>53</v>
      </c>
      <c r="E17" s="30">
        <f>SUM([1]!Table254[[#This Row],[Column4]]+[1]!Table255[[#This Row],[Column4]])</f>
        <v>10</v>
      </c>
      <c r="F17" s="30">
        <f>SUM([1]!Table254[[#This Row],[Column5]]+[1]!Table255[[#This Row],[Column5]])</f>
        <v>2</v>
      </c>
      <c r="G17" s="30">
        <f>SUM([1]!Table254[[#This Row],[Column6]]+[1]!Table255[[#This Row],[Column6]])</f>
        <v>0</v>
      </c>
      <c r="H17" s="31">
        <f>SUM([1]!Table254[[#This Row],[Column7]]+[1]!Table255[[#This Row],[Column7]])</f>
        <v>14</v>
      </c>
      <c r="I17" s="32">
        <f>SUM([1]!Table254[[#This Row],[Column8]]+[1]!Table255[[#This Row],[Column8]])</f>
        <v>25200</v>
      </c>
      <c r="J17" s="32">
        <f>SUM([1]!Table254[[#This Row],[Column9]]+[1]!Table255[[#This Row],[Column9]])</f>
        <v>9580</v>
      </c>
      <c r="K17" s="31">
        <f>SUM([1]!Table254[[#This Row],[Column15]]+[1]!Table255[[#This Row],[Column15]])</f>
        <v>2</v>
      </c>
      <c r="L17" s="33">
        <f>SUM([1]!Table254[[#This Row],[Column16]]+[1]!Table255[[#This Row],[Column16]])</f>
        <v>2100</v>
      </c>
      <c r="M17" s="34">
        <f>SUM([1]!Table254[[#This Row],[Column17]]+[1]!Table255[[#This Row],[Column17]])</f>
        <v>3080</v>
      </c>
      <c r="N17" s="30">
        <f>SUM([1]!Table254[[#This Row],[Column10]]+[1]!Table255[[#This Row],[Column10]])</f>
        <v>0</v>
      </c>
      <c r="O17" s="33">
        <f>SUM([1]!Table254[[#This Row],[Column11]]+[1]!Table255[[#This Row],[Column11]])</f>
        <v>0</v>
      </c>
      <c r="P17" s="34">
        <f>SUM([1]!Table254[[#This Row],[Column12]]+[1]!Table255[[#This Row],[Column12]])</f>
        <v>729</v>
      </c>
      <c r="Q17" s="35">
        <f>SUM([1]!Table254[[#This Row],[Column13]]+[1]!Table255[[#This Row],[Column13]])</f>
        <v>0</v>
      </c>
    </row>
    <row r="18" spans="1:17" ht="16.3" thickBot="1" x14ac:dyDescent="0.3">
      <c r="A18" s="60" t="s">
        <v>34</v>
      </c>
      <c r="B18" s="30">
        <f>SUM([1]!Table254[[#This Row],[Column2]]+[1]!Table255[[#This Row],[Column2]])</f>
        <v>100</v>
      </c>
      <c r="C18" s="30">
        <f>SUM([1]!Table254[[#This Row],[Column3]]+[1]!Table255[[#This Row],[Column3]])</f>
        <v>114</v>
      </c>
      <c r="D18" s="30">
        <f>+SUM([1]!Table254[[#This Row],[Column14]]+[1]!Table255[[#This Row],[Column14]])</f>
        <v>67</v>
      </c>
      <c r="E18" s="30">
        <f>SUM([1]!Table254[[#This Row],[Column4]]+[1]!Table255[[#This Row],[Column4]])</f>
        <v>46</v>
      </c>
      <c r="F18" s="30">
        <f>SUM([1]!Table254[[#This Row],[Column5]]+[1]!Table255[[#This Row],[Column5]])</f>
        <v>1</v>
      </c>
      <c r="G18" s="30">
        <f>SUM([1]!Table254[[#This Row],[Column6]]+[1]!Table255[[#This Row],[Column6]])</f>
        <v>0</v>
      </c>
      <c r="H18" s="61">
        <f>SUM([1]!Table254[[#This Row],[Column7]]+[1]!Table255[[#This Row],[Column7]])</f>
        <v>10</v>
      </c>
      <c r="I18" s="62">
        <f>SUM([1]!Table254[[#This Row],[Column8]]+[1]!Table255[[#This Row],[Column8]])</f>
        <v>32100</v>
      </c>
      <c r="J18" s="63">
        <f>SUM([1]!Table254[[#This Row],[Column9]]+[1]!Table255[[#This Row],[Column9]])</f>
        <v>3000</v>
      </c>
      <c r="K18" s="64">
        <f>SUM([1]!Table254[[#This Row],[Column15]]+[1]!Table255[[#This Row],[Column15]])</f>
        <v>7</v>
      </c>
      <c r="L18" s="65">
        <f>SUM([1]!Table254[[#This Row],[Column16]]+[1]!Table255[[#This Row],[Column16]])</f>
        <v>6720</v>
      </c>
      <c r="M18" s="66">
        <f>SUM([1]!Table254[[#This Row],[Column17]]+[1]!Table255[[#This Row],[Column17]])</f>
        <v>6720</v>
      </c>
      <c r="N18" s="67">
        <f>SUM([1]!Table254[[#This Row],[Column10]]+[1]!Table255[[#This Row],[Column10]])</f>
        <v>2</v>
      </c>
      <c r="O18" s="44">
        <f>SUM([1]!Table254[[#This Row],[Column11]]+[1]!Table255[[#This Row],[Column11]])</f>
        <v>16.59</v>
      </c>
      <c r="P18" s="66">
        <f>SUM([1]!Table254[[#This Row],[Column12]]+[1]!Table255[[#This Row],[Column12]])</f>
        <v>1606.9499999999998</v>
      </c>
      <c r="Q18" s="35">
        <f>SUM([1]!Table254[[#This Row],[Column13]]+[1]!Table255[[#This Row],[Column13]])</f>
        <v>0</v>
      </c>
    </row>
    <row r="19" spans="1:17" ht="16.3" thickBot="1" x14ac:dyDescent="0.3">
      <c r="A19" s="68" t="s">
        <v>35</v>
      </c>
      <c r="B19" s="69">
        <f>SUM([1]!Table254[[#This Row],[Column2]]+[1]!Table255[[#This Row],[Column2]])</f>
        <v>1533</v>
      </c>
      <c r="C19" s="69">
        <f>SUM([1]!Table254[[#This Row],[Column3]]+[1]!Table255[[#This Row],[Column3]])</f>
        <v>1951</v>
      </c>
      <c r="D19" s="70">
        <f>+SUM([1]!Table254[[#This Row],[Column14]]+[1]!Table255[[#This Row],[Column14]])</f>
        <v>571</v>
      </c>
      <c r="E19" s="70">
        <f>SUM([1]!Table254[[#This Row],[Column4]]+[1]!Table255[[#This Row],[Column4]])</f>
        <v>222</v>
      </c>
      <c r="F19" s="70">
        <f>SUM([1]!Table254[[#This Row],[Column5]]+[1]!Table255[[#This Row],[Column5]])</f>
        <v>28</v>
      </c>
      <c r="G19" s="70">
        <f>SUM([1]!Table254[[#This Row],[Column6]]+[1]!Table255[[#This Row],[Column6]])</f>
        <v>16</v>
      </c>
      <c r="H19" s="70">
        <f>SUM([1]!Table254[[#This Row],[Column7]]+[1]!Table255[[#This Row],[Column7]])</f>
        <v>126</v>
      </c>
      <c r="I19" s="71">
        <f>SUM([1]!Table254[[#This Row],[Column8]]+[1]!Table255[[#This Row],[Column8]])</f>
        <v>9425750</v>
      </c>
      <c r="J19" s="71">
        <f>SUM([1]!Table254[[#This Row],[Column9]]+[1]!Table255[[#This Row],[Column9]])</f>
        <v>212390</v>
      </c>
      <c r="K19" s="72">
        <f>SUM([1]!Table254[[#This Row],[Column15]]+[1]!Table255[[#This Row],[Column15]])</f>
        <v>57</v>
      </c>
      <c r="L19" s="71">
        <f>SUM([1]!Table254[[#This Row],[Column16]]+[1]!Table255[[#This Row],[Column16]])</f>
        <v>96670</v>
      </c>
      <c r="M19" s="71">
        <f>SUM([1]!Table254[[#This Row],[Column17]]+[1]!Table255[[#This Row],[Column17]])</f>
        <v>77800</v>
      </c>
      <c r="N19" s="73">
        <f>SUM([1]!Table254[[#This Row],[Column10]]+[1]!Table255[[#This Row],[Column10]])</f>
        <v>11</v>
      </c>
      <c r="O19" s="71">
        <f>SUM([1]!Table254[[#This Row],[Column11]]+[1]!Table255[[#This Row],[Column11]])</f>
        <v>14534.16</v>
      </c>
      <c r="P19" s="74">
        <f>SUM([1]!Table254[[#This Row],[Column12]]+[1]!Table255[[#This Row],[Column12]])</f>
        <v>331340.76</v>
      </c>
      <c r="Q19" s="75">
        <f>SUM([1]!Table254[[#This Row],[Column13]]+[1]!Table255[[#This Row],[Column13]])</f>
        <v>2</v>
      </c>
    </row>
  </sheetData>
  <mergeCells count="5">
    <mergeCell ref="A1:Q1"/>
    <mergeCell ref="A2:A3"/>
    <mergeCell ref="H2:I2"/>
    <mergeCell ref="K2:L2"/>
    <mergeCell ref="N2:O2"/>
  </mergeCells>
  <pageMargins left="0" right="0" top="0" bottom="0" header="0" footer="0"/>
  <pageSetup paperSize="9" scale="73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Януари и февруари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MGrigorova</dc:creator>
  <cp:lastModifiedBy>Windows User</cp:lastModifiedBy>
  <cp:lastPrinted>2024-03-11T12:53:36Z</cp:lastPrinted>
  <dcterms:created xsi:type="dcterms:W3CDTF">2022-04-07T08:05:37Z</dcterms:created>
  <dcterms:modified xsi:type="dcterms:W3CDTF">2024-07-31T08:07:12Z</dcterms:modified>
</cp:coreProperties>
</file>